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328"/>
  <workbookPr/>
  <mc:AlternateContent xmlns:mc="http://schemas.openxmlformats.org/markup-compatibility/2006">
    <mc:Choice Requires="x15">
      <x15ac:absPath xmlns:x15ac="http://schemas.microsoft.com/office/spreadsheetml/2010/11/ac" url="C:\Dropbox (Harvard University)\Courses DB\ES 231\S23-ES231-TF-Share\ProbSets&amp;Solns\"/>
    </mc:Choice>
  </mc:AlternateContent>
  <xr:revisionPtr revIDLastSave="0" documentId="8_{9A9391CF-74C8-4448-B5C3-7DDB7BC92B55}" xr6:coauthVersionLast="47" xr6:coauthVersionMax="47" xr10:uidLastSave="{00000000-0000-0000-0000-000000000000}"/>
  <bookViews>
    <workbookView xWindow="-12372" yWindow="-26028" windowWidth="46296" windowHeight="26136"/>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1" l="1"/>
  <c r="L6" i="1"/>
</calcChain>
</file>

<file path=xl/comments1.xml><?xml version="1.0" encoding="utf-8"?>
<comments xmlns="http://schemas.openxmlformats.org/spreadsheetml/2006/main">
  <authors>
    <author>Michael Bell</author>
  </authors>
  <commentList>
    <comment ref="C12" authorId="0" shapeId="0">
      <text>
        <r>
          <rPr>
            <b/>
            <sz val="9"/>
            <color indexed="81"/>
            <rFont val="Tahoma"/>
            <family val="2"/>
          </rPr>
          <t>Michael Bell:</t>
        </r>
        <r>
          <rPr>
            <sz val="9"/>
            <color indexed="81"/>
            <rFont val="Tahoma"/>
            <family val="2"/>
          </rPr>
          <t xml:space="preserve">
-$2.0M, from $1,590/kw installed in 2016 
https://energy.gov/sites/prod/files/2017/08/f35/2016%20Wind%20Technologies%20Market%20Report%20Presentation_1.pdf</t>
        </r>
      </text>
    </comment>
  </commentList>
</comments>
</file>

<file path=xl/sharedStrings.xml><?xml version="1.0" encoding="utf-8"?>
<sst xmlns="http://schemas.openxmlformats.org/spreadsheetml/2006/main" count="185" uniqueCount="32">
  <si>
    <t>Year</t>
  </si>
  <si>
    <t>Revenue</t>
  </si>
  <si>
    <t>Capital Cost</t>
  </si>
  <si>
    <t>O&amp;M Cost</t>
  </si>
  <si>
    <t>Discounted cash flow</t>
  </si>
  <si>
    <t>Loan payments</t>
  </si>
  <si>
    <t>Undiscounted cash flow including loan</t>
  </si>
  <si>
    <t>Discounted cash flow including loan</t>
  </si>
  <si>
    <t>NPV including loan</t>
  </si>
  <si>
    <t>Loan interest rate</t>
  </si>
  <si>
    <t>Interest Rates</t>
  </si>
  <si>
    <t>Capacity factor of a turbine</t>
  </si>
  <si>
    <t>tax credit/kWh</t>
  </si>
  <si>
    <t>Hours in a year</t>
  </si>
  <si>
    <t>sale price/kWh</t>
  </si>
  <si>
    <t>Annual revenue/turbine</t>
  </si>
  <si>
    <t>Capcity of 1 turbine (kW)</t>
  </si>
  <si>
    <t>Revenue calculation</t>
  </si>
  <si>
    <t>Cumulative NPV</t>
  </si>
  <si>
    <t>Cumulative IRR</t>
  </si>
  <si>
    <t>Cumulative IRR including loan</t>
  </si>
  <si>
    <t>Discounted cash flow with loan and default</t>
  </si>
  <si>
    <t>NPV with loan and default</t>
  </si>
  <si>
    <t>Cumulative IRR with loan and default</t>
  </si>
  <si>
    <t>Input Cells Are Yellow</t>
  </si>
  <si>
    <t>Undiscounted expected cash flow with loan and default</t>
  </si>
  <si>
    <t>Interest rate for discounting</t>
  </si>
  <si>
    <t>Undiscounted cash flow (Net cash flow)</t>
  </si>
  <si>
    <t>Chance of Default per year</t>
  </si>
  <si>
    <t>kWh/year</t>
  </si>
  <si>
    <t>(for liquidation value, let's add 20% of the original turbine price to the final year's revenue)</t>
  </si>
  <si>
    <t>Fill me 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</si>
</sst>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_);[Red]\(&quot;$&quot;#,##0\)"/>
    <numFmt numFmtId="164" formatCode="0.000%"/>
    <numFmt numFmtId="165" formatCode="0.0%"/>
    <numFmt numFmtId="172" formatCode="&quot;$&quot;#,##0.0000_);[Red]\(&quot;$&quot;#,##0.0000\)"/>
  </numFmts>
  <fonts count="13" x14ac:knownFonts="1">
    <font>
      <sz val="11"/>
      <color theme="1"/>
      <name val="Calibri"/>
      <family val="2"/>
      <scheme val="minor"/>
    </font>
    <font>
      <sz val="11"/>
      <color indexed="8"/>
      <name val="Calibri"/>
      <family val="2"/>
    </font>
    <font>
      <b/>
      <sz val="11"/>
      <color indexed="8"/>
      <name val="Calibri"/>
      <family val="2"/>
    </font>
    <font>
      <sz val="11"/>
      <name val="Calibri"/>
      <family val="2"/>
    </font>
    <font>
      <sz val="8"/>
      <name val="Verdana"/>
      <family val="2"/>
    </font>
    <font>
      <sz val="9"/>
      <color indexed="81"/>
      <name val="Tahoma"/>
      <family val="2"/>
    </font>
    <font>
      <b/>
      <sz val="9"/>
      <color indexed="81"/>
      <name val="Tahoma"/>
      <family val="2"/>
    </font>
    <font>
      <sz val="11"/>
      <color theme="1"/>
      <name val="Calibri"/>
      <family val="2"/>
      <scheme val="minor"/>
    </font>
    <font>
      <sz val="11"/>
      <color rgb="FF9C0006"/>
      <name val="Calibri"/>
      <family val="2"/>
      <scheme val="minor"/>
    </font>
    <font>
      <sz val="11"/>
      <color rgb="FFFF0000"/>
      <name val="Calibri"/>
      <family val="2"/>
      <scheme val="minor"/>
    </font>
    <font>
      <b/>
      <sz val="11"/>
      <color rgb="FFFF0000"/>
      <name val="Calibri"/>
      <family val="2"/>
      <scheme val="minor"/>
    </font>
    <font>
      <sz val="11"/>
      <color theme="1"/>
      <name val="Calibri"/>
      <family val="2"/>
    </font>
    <font>
      <sz val="11"/>
      <color rgb="FF000000"/>
      <name val="Calibri"/>
      <family val="2"/>
    </font>
  </fonts>
  <fills count="9">
    <fill>
      <patternFill patternType="none"/>
    </fill>
    <fill>
      <patternFill patternType="gray125"/>
    </fill>
    <fill>
      <patternFill patternType="solid">
        <fgColor indexed="9"/>
        <bgColor indexed="64"/>
      </patternFill>
    </fill>
    <fill>
      <patternFill patternType="solid">
        <fgColor indexed="34"/>
        <bgColor indexed="64"/>
      </patternFill>
    </fill>
    <fill>
      <patternFill patternType="solid">
        <fgColor indexed="44"/>
        <bgColor indexed="64"/>
      </patternFill>
    </fill>
    <fill>
      <patternFill patternType="solid">
        <fgColor rgb="FFFFC7CE"/>
      </patternFill>
    </fill>
    <fill>
      <patternFill patternType="solid">
        <fgColor rgb="FFFFFFFF"/>
        <bgColor rgb="FF000000"/>
      </patternFill>
    </fill>
    <fill>
      <patternFill patternType="solid">
        <fgColor rgb="FF99CCFF"/>
        <bgColor rgb="FF000000"/>
      </patternFill>
    </fill>
    <fill>
      <patternFill patternType="solid">
        <fgColor rgb="FFFFFF00"/>
        <bgColor rgb="FF000000"/>
      </patternFill>
    </fill>
  </fills>
  <borders count="14">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8" fillId="5" borderId="0" applyNumberFormat="0" applyBorder="0" applyAlignment="0" applyProtection="0"/>
    <xf numFmtId="9" fontId="1" fillId="0" borderId="0" applyFont="0" applyFill="0" applyBorder="0" applyAlignment="0" applyProtection="0"/>
    <xf numFmtId="9" fontId="7" fillId="0" borderId="0" applyFont="0" applyFill="0" applyBorder="0" applyAlignment="0" applyProtection="0"/>
  </cellStyleXfs>
  <cellXfs count="46">
    <xf numFmtId="0" fontId="0" fillId="0" borderId="0" xfId="0"/>
    <xf numFmtId="6" fontId="0" fillId="0" borderId="0" xfId="0" applyNumberFormat="1"/>
    <xf numFmtId="164" fontId="0" fillId="0" borderId="0" xfId="0" applyNumberFormat="1"/>
    <xf numFmtId="0" fontId="2" fillId="2" borderId="1" xfId="0" applyFont="1" applyFill="1" applyBorder="1"/>
    <xf numFmtId="165" fontId="2" fillId="3" borderId="2" xfId="0" applyNumberFormat="1" applyFont="1" applyFill="1" applyBorder="1"/>
    <xf numFmtId="0" fontId="2" fillId="2" borderId="3" xfId="0" applyFont="1" applyFill="1" applyBorder="1"/>
    <xf numFmtId="165" fontId="2" fillId="3" borderId="4" xfId="2" applyNumberFormat="1" applyFont="1" applyFill="1" applyBorder="1"/>
    <xf numFmtId="0" fontId="0" fillId="0" borderId="5" xfId="0" applyBorder="1"/>
    <xf numFmtId="6" fontId="0" fillId="0" borderId="4" xfId="0" applyNumberFormat="1" applyBorder="1"/>
    <xf numFmtId="0" fontId="0" fillId="3" borderId="3" xfId="0" applyFill="1" applyBorder="1"/>
    <xf numFmtId="0" fontId="2" fillId="2" borderId="0" xfId="0" applyFont="1" applyFill="1" applyBorder="1"/>
    <xf numFmtId="0" fontId="2" fillId="2" borderId="2" xfId="0" applyFont="1" applyFill="1" applyBorder="1"/>
    <xf numFmtId="0" fontId="0" fillId="0" borderId="0" xfId="0" applyAlignment="1">
      <alignment wrapText="1"/>
    </xf>
    <xf numFmtId="0" fontId="2" fillId="3" borderId="0" xfId="0" applyFont="1" applyFill="1"/>
    <xf numFmtId="0" fontId="8" fillId="5" borderId="0" xfId="1"/>
    <xf numFmtId="0" fontId="8" fillId="0" borderId="0" xfId="1" applyFill="1"/>
    <xf numFmtId="6" fontId="8" fillId="0" borderId="0" xfId="1" applyNumberFormat="1" applyFill="1"/>
    <xf numFmtId="9" fontId="0" fillId="0" borderId="0" xfId="0" applyNumberFormat="1"/>
    <xf numFmtId="0" fontId="2" fillId="2" borderId="6" xfId="0" applyFont="1" applyFill="1" applyBorder="1" applyAlignment="1">
      <alignment wrapText="1"/>
    </xf>
    <xf numFmtId="0" fontId="2" fillId="2" borderId="7" xfId="0" applyFont="1" applyFill="1" applyBorder="1" applyAlignment="1">
      <alignment wrapText="1"/>
    </xf>
    <xf numFmtId="0" fontId="2" fillId="4" borderId="7" xfId="0" applyFont="1" applyFill="1" applyBorder="1" applyAlignment="1">
      <alignment wrapText="1"/>
    </xf>
    <xf numFmtId="9" fontId="2" fillId="2" borderId="7" xfId="0" applyNumberFormat="1" applyFont="1" applyFill="1" applyBorder="1" applyAlignment="1">
      <alignment wrapText="1"/>
    </xf>
    <xf numFmtId="0" fontId="2" fillId="2" borderId="8" xfId="0" applyFont="1" applyFill="1" applyBorder="1" applyAlignment="1">
      <alignment wrapText="1"/>
    </xf>
    <xf numFmtId="6" fontId="0" fillId="2" borderId="9" xfId="0" applyNumberFormat="1" applyFill="1" applyBorder="1"/>
    <xf numFmtId="6" fontId="0" fillId="4" borderId="9" xfId="0" applyNumberFormat="1" applyFill="1" applyBorder="1"/>
    <xf numFmtId="0" fontId="9" fillId="0" borderId="0" xfId="0" applyFont="1"/>
    <xf numFmtId="6" fontId="10" fillId="0" borderId="0" xfId="0" applyNumberFormat="1" applyFont="1"/>
    <xf numFmtId="0" fontId="2" fillId="0" borderId="10" xfId="0" applyFont="1" applyBorder="1"/>
    <xf numFmtId="10" fontId="0" fillId="3" borderId="11" xfId="0" applyNumberFormat="1" applyFill="1" applyBorder="1"/>
    <xf numFmtId="172" fontId="0" fillId="3" borderId="5" xfId="0" applyNumberFormat="1" applyFill="1" applyBorder="1"/>
    <xf numFmtId="172" fontId="0" fillId="0" borderId="0" xfId="0" applyNumberFormat="1"/>
    <xf numFmtId="10" fontId="0" fillId="3" borderId="5" xfId="0" applyNumberFormat="1" applyFill="1" applyBorder="1"/>
    <xf numFmtId="6" fontId="11" fillId="6" borderId="9" xfId="0" applyNumberFormat="1" applyFont="1" applyFill="1" applyBorder="1"/>
    <xf numFmtId="6" fontId="11" fillId="7" borderId="9" xfId="0" applyNumberFormat="1" applyFont="1" applyFill="1" applyBorder="1"/>
    <xf numFmtId="165" fontId="11" fillId="6" borderId="9" xfId="0" applyNumberFormat="1" applyFont="1" applyFill="1" applyBorder="1"/>
    <xf numFmtId="6" fontId="3" fillId="8" borderId="9" xfId="1" applyNumberFormat="1" applyFont="1" applyFill="1" applyBorder="1"/>
    <xf numFmtId="0" fontId="12" fillId="6" borderId="9" xfId="0" applyFont="1" applyFill="1" applyBorder="1"/>
    <xf numFmtId="6" fontId="12" fillId="8" borderId="9" xfId="0" applyNumberFormat="1" applyFont="1" applyFill="1" applyBorder="1"/>
    <xf numFmtId="6" fontId="12" fillId="6" borderId="9" xfId="0" applyNumberFormat="1" applyFont="1" applyFill="1" applyBorder="1"/>
    <xf numFmtId="6" fontId="12" fillId="7" borderId="9" xfId="0" applyNumberFormat="1" applyFont="1" applyFill="1" applyBorder="1"/>
    <xf numFmtId="165" fontId="12" fillId="6" borderId="9" xfId="0" applyNumberFormat="1" applyFont="1" applyFill="1" applyBorder="1"/>
    <xf numFmtId="0" fontId="2" fillId="2" borderId="12" xfId="0" applyFont="1" applyFill="1" applyBorder="1" applyAlignment="1">
      <alignment horizontal="center"/>
    </xf>
    <xf numFmtId="0" fontId="2" fillId="2" borderId="13"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xf>
  </cellXfs>
  <cellStyles count="4">
    <cellStyle name="Bad" xfId="1" builtinId="27"/>
    <cellStyle name="Normal" xfId="0" builtinId="0"/>
    <cellStyle name="Percent" xfId="2" builtinId="5"/>
    <cellStyle name="Percent 2"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438572</xdr:colOff>
      <xdr:row>34</xdr:row>
      <xdr:rowOff>101016</xdr:rowOff>
    </xdr:from>
    <xdr:to>
      <xdr:col>11</xdr:col>
      <xdr:colOff>884263</xdr:colOff>
      <xdr:row>46</xdr:row>
      <xdr:rowOff>159837</xdr:rowOff>
    </xdr:to>
    <xdr:sp macro="" textlink="">
      <xdr:nvSpPr>
        <xdr:cNvPr id="9" name="Rounded Rectangular Callout 8">
          <a:extLst>
            <a:ext uri="{FF2B5EF4-FFF2-40B4-BE49-F238E27FC236}">
              <a16:creationId xmlns:a16="http://schemas.microsoft.com/office/drawing/2014/main" id="{53EDB5EF-908E-DE51-5072-2E3F103AE7D6}"/>
            </a:ext>
          </a:extLst>
        </xdr:cNvPr>
        <xdr:cNvSpPr/>
      </xdr:nvSpPr>
      <xdr:spPr>
        <a:xfrm>
          <a:off x="10271622" y="6938510"/>
          <a:ext cx="2572661" cy="2352412"/>
        </a:xfrm>
        <a:prstGeom prst="wedgeRoundRectCallout">
          <a:avLst>
            <a:gd name="adj1" fmla="val -40878"/>
            <a:gd name="adj2" fmla="val -6719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nchorCtr="0"/>
        <a:lstStyle/>
        <a:p>
          <a:pPr algn="ctr" rtl="0">
            <a:lnSpc>
              <a:spcPts val="1200"/>
            </a:lnSpc>
            <a:defRPr sz="1000"/>
          </a:pPr>
          <a:r>
            <a:rPr lang="en-US" sz="1100" b="0" i="0" u="none" strike="noStrike" baseline="0">
              <a:solidFill>
                <a:srgbClr val="FFFFFF"/>
              </a:solidFill>
              <a:latin typeface="Calibri"/>
            </a:rPr>
            <a:t>If a loan with a principal, C_0, has a fixed interest rate, r,  and will be paid in n equal installments  (with the compounding period for the interest equal to the payment interval) the size of eac h payment is given by the product of the principal and the capital charge factor (CCF_OA), where</a:t>
          </a:r>
        </a:p>
      </xdr:txBody>
    </xdr:sp>
    <xdr:clientData/>
  </xdr:twoCellAnchor>
  <xdr:twoCellAnchor>
    <xdr:from>
      <xdr:col>6</xdr:col>
      <xdr:colOff>1228089</xdr:colOff>
      <xdr:row>35</xdr:row>
      <xdr:rowOff>2547</xdr:rowOff>
    </xdr:from>
    <xdr:to>
      <xdr:col>9</xdr:col>
      <xdr:colOff>220431</xdr:colOff>
      <xdr:row>48</xdr:row>
      <xdr:rowOff>24165</xdr:rowOff>
    </xdr:to>
    <xdr:sp macro="" textlink="">
      <xdr:nvSpPr>
        <xdr:cNvPr id="11" name="Rounded Rectangular Callout 10">
          <a:extLst>
            <a:ext uri="{FF2B5EF4-FFF2-40B4-BE49-F238E27FC236}">
              <a16:creationId xmlns:a16="http://schemas.microsoft.com/office/drawing/2014/main" id="{07693907-142E-3D2A-0DCC-B5F5938A5EA5}"/>
            </a:ext>
          </a:extLst>
        </xdr:cNvPr>
        <xdr:cNvSpPr/>
      </xdr:nvSpPr>
      <xdr:spPr>
        <a:xfrm>
          <a:off x="7383991" y="7025216"/>
          <a:ext cx="2667272" cy="2510368"/>
        </a:xfrm>
        <a:prstGeom prst="wedgeRoundRectCallout">
          <a:avLst>
            <a:gd name="adj1" fmla="val 31604"/>
            <a:gd name="adj2" fmla="val -6586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nchorCtr="0"/>
        <a:lstStyle/>
        <a:p>
          <a:pPr algn="ctr" rtl="0">
            <a:lnSpc>
              <a:spcPts val="1200"/>
            </a:lnSpc>
            <a:defRPr sz="1000"/>
          </a:pPr>
          <a:r>
            <a:rPr lang="en-US" sz="1100" b="0" i="0" u="none" strike="noStrike" baseline="0">
              <a:solidFill>
                <a:srgbClr val="FFFFFF"/>
              </a:solidFill>
              <a:latin typeface="Calibri"/>
            </a:rPr>
            <a:t>Most spreadsheets have a built in IRR function, but you need to use caution when calling it. Since the IRR must be calculated numerically, Excel's function takes a "guess" argument which gives its search a place to start. An unfortunate guess may prevent the spreadsheet from finding an answer. In addition, if positive and negative net cash flows are interspersed, there may not be a unique IRR. In this case, the guess will influence which answer Excel converges on. </a:t>
          </a:r>
        </a:p>
      </xdr:txBody>
    </xdr:sp>
    <xdr:clientData/>
  </xdr:twoCellAnchor>
  <xdr:twoCellAnchor>
    <xdr:from>
      <xdr:col>11</xdr:col>
      <xdr:colOff>1005736</xdr:colOff>
      <xdr:row>34</xdr:row>
      <xdr:rowOff>179070</xdr:rowOff>
    </xdr:from>
    <xdr:to>
      <xdr:col>15</xdr:col>
      <xdr:colOff>39952</xdr:colOff>
      <xdr:row>44</xdr:row>
      <xdr:rowOff>115730</xdr:rowOff>
    </xdr:to>
    <xdr:sp macro="" textlink="">
      <xdr:nvSpPr>
        <xdr:cNvPr id="12" name="Rounded Rectangular Callout 11">
          <a:extLst>
            <a:ext uri="{FF2B5EF4-FFF2-40B4-BE49-F238E27FC236}">
              <a16:creationId xmlns:a16="http://schemas.microsoft.com/office/drawing/2014/main" id="{FDEDBB54-0CE6-2C4A-AD85-B73A663D78F8}"/>
            </a:ext>
          </a:extLst>
        </xdr:cNvPr>
        <xdr:cNvSpPr/>
      </xdr:nvSpPr>
      <xdr:spPr>
        <a:xfrm>
          <a:off x="12969876" y="7017808"/>
          <a:ext cx="4201540" cy="1832132"/>
        </a:xfrm>
        <a:prstGeom prst="wedgeRoundRectCallout">
          <a:avLst>
            <a:gd name="adj1" fmla="val 26454"/>
            <a:gd name="adj2" fmla="val -7968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nchorCtr="0"/>
        <a:lstStyle/>
        <a:p>
          <a:pPr algn="ctr" rtl="0">
            <a:defRPr sz="1000"/>
          </a:pPr>
          <a:r>
            <a:rPr lang="en-US" sz="1100" b="0" i="0" u="none" strike="noStrike" baseline="0">
              <a:solidFill>
                <a:srgbClr val="FFFFFF"/>
              </a:solidFill>
              <a:latin typeface="Calibri"/>
            </a:rPr>
            <a:t>To account for the possibility of default, consider the complement instead: the probability of not defaulting, i.e. 1 - P(default). In case of default, the net cash flow for all subsequent years becomes zero. Thus the expected cash flow in the Nth year after default is possible is its default-free value times  the probability of not defaulting to the Nth power (See the formulae above). After accounting for the probability of default (which at some point will be 0% when the loan is paid off), the rest of the calculation is identical to the earlier portions of the spreadsheet.</a:t>
          </a:r>
        </a:p>
      </xdr:txBody>
    </xdr:sp>
    <xdr:clientData/>
  </xdr:twoCellAnchor>
  <xdr:twoCellAnchor>
    <xdr:from>
      <xdr:col>1</xdr:col>
      <xdr:colOff>280</xdr:colOff>
      <xdr:row>32</xdr:row>
      <xdr:rowOff>173567</xdr:rowOff>
    </xdr:from>
    <xdr:to>
      <xdr:col>6</xdr:col>
      <xdr:colOff>471276</xdr:colOff>
      <xdr:row>92</xdr:row>
      <xdr:rowOff>149434</xdr:rowOff>
    </xdr:to>
    <xdr:sp macro="" textlink="">
      <xdr:nvSpPr>
        <xdr:cNvPr id="14" name="TextBox 13">
          <a:extLst>
            <a:ext uri="{FF2B5EF4-FFF2-40B4-BE49-F238E27FC236}">
              <a16:creationId xmlns:a16="http://schemas.microsoft.com/office/drawing/2014/main" id="{D8328A5C-D55E-FF4B-D8FD-545B55FACCE1}"/>
            </a:ext>
          </a:extLst>
        </xdr:cNvPr>
        <xdr:cNvSpPr txBox="1">
          <a:spLocks noChangeArrowheads="1"/>
        </xdr:cNvSpPr>
      </xdr:nvSpPr>
      <xdr:spPr bwMode="auto">
        <a:xfrm>
          <a:off x="603250" y="5513917"/>
          <a:ext cx="5414282" cy="11382375"/>
        </a:xfrm>
        <a:prstGeom prst="rect">
          <a:avLst/>
        </a:prstGeom>
        <a:solidFill>
          <a:srgbClr val="FFFFFF"/>
        </a:solidFill>
        <a:ln w="9525">
          <a:solidFill>
            <a:srgbClr val="BCBCBC"/>
          </a:solidFill>
          <a:miter lim="800000"/>
          <a:headEnd/>
          <a:tailEnd/>
        </a:ln>
      </xdr:spPr>
      <xdr:txBody>
        <a:bodyPr vertOverflow="clip" wrap="square" lIns="91440" tIns="45720" rIns="91440" bIns="45720" anchor="t" upright="1"/>
        <a:lstStyle/>
        <a:p>
          <a:pPr algn="l" rtl="0">
            <a:defRPr sz="1000"/>
          </a:pPr>
          <a:r>
            <a:rPr lang="en-US" sz="1100" b="1" i="0" u="none" strike="noStrike" baseline="0">
              <a:solidFill>
                <a:srgbClr val="000000"/>
              </a:solidFill>
              <a:latin typeface="Calibri"/>
            </a:rPr>
            <a:t>The Problem (scroll down to make sure you see parts a) through e):</a:t>
          </a:r>
          <a:endParaRPr lang="en-US" sz="1100" b="0" i="0" u="none" strike="noStrike" baseline="0">
            <a:solidFill>
              <a:srgbClr val="000000"/>
            </a:solidFill>
            <a:latin typeface="Calibri"/>
          </a:endParaRPr>
        </a:p>
        <a:p>
          <a:r>
            <a:rPr lang="en-US" sz="1100">
              <a:effectLst/>
              <a:latin typeface="+mn-lt"/>
              <a:ea typeface="+mn-ea"/>
              <a:cs typeface="+mn-cs"/>
            </a:rPr>
            <a:t> </a:t>
          </a:r>
        </a:p>
        <a:p>
          <a:r>
            <a:rPr lang="en-US" sz="1100">
              <a:effectLst/>
              <a:latin typeface="+mn-lt"/>
              <a:ea typeface="+mn-ea"/>
              <a:cs typeface="+mn-cs"/>
            </a:rPr>
            <a:t>For this problem, download the wind project cash flow spreadsheet from (url TBA). </a:t>
          </a:r>
        </a:p>
        <a:p>
          <a:r>
            <a:rPr lang="en-US" sz="1100">
              <a:effectLst/>
              <a:latin typeface="+mn-lt"/>
              <a:ea typeface="+mn-ea"/>
              <a:cs typeface="+mn-cs"/>
            </a:rPr>
            <a:t>To work with it, we recommend using Microsoft Excel. The spreadsheet contains parameters for a wind farm that operates for 20 years, comprising 5-MW turbines costing $1200/kW, including site preparation, and includes provisions for a 15-year loan for 80% of the capital cost of the turbines. </a:t>
          </a:r>
        </a:p>
        <a:p>
          <a:r>
            <a:rPr lang="en-US" sz="1100">
              <a:effectLst/>
              <a:latin typeface="+mn-lt"/>
              <a:ea typeface="+mn-ea"/>
              <a:cs typeface="+mn-cs"/>
            </a:rPr>
            <a:t> </a:t>
          </a:r>
        </a:p>
        <a:p>
          <a:r>
            <a:rPr lang="en-US" sz="1100">
              <a:effectLst/>
              <a:latin typeface="+mn-lt"/>
              <a:ea typeface="+mn-ea"/>
              <a:cs typeface="+mn-cs"/>
            </a:rPr>
            <a:t>This is an intentionally incomplete version of the spreadsheet.  The purpose of the problem is for you to perform cash-flow calculations like those in Sec. {2.2, Economics-financial-cost-of-energy} and then go beyond those calculations to explore the role of risk in the economic analysis of energy projects. Each part of this problem will explain what you should do in this spreadsheet and what you should report as an answer on your problem set (you don't need to hand in your final spreadsheet).</a:t>
          </a:r>
        </a:p>
        <a:p>
          <a:r>
            <a:rPr lang="en-US" sz="1100">
              <a:effectLst/>
              <a:latin typeface="+mn-lt"/>
              <a:ea typeface="+mn-ea"/>
              <a:cs typeface="+mn-cs"/>
            </a:rPr>
            <a:t> </a:t>
          </a:r>
        </a:p>
        <a:p>
          <a:r>
            <a:rPr lang="en-US" sz="1100">
              <a:effectLst/>
              <a:latin typeface="+mn-lt"/>
              <a:ea typeface="+mn-ea"/>
              <a:cs typeface="+mn-cs"/>
            </a:rPr>
            <a:t>Note: in several parts of this problem, we've provided static numerical values in the spreadsheet to help you check your work as you go. A common error when solving spreadsheet problems is failing to replace those values with formulae. Forgetting to replace these values will lead to wrong answers and sad teaching staff.</a:t>
          </a:r>
        </a:p>
        <a:p>
          <a:r>
            <a:rPr lang="en-US" sz="1100">
              <a:effectLst/>
              <a:latin typeface="+mn-lt"/>
              <a:ea typeface="+mn-ea"/>
              <a:cs typeface="+mn-cs"/>
            </a:rPr>
            <a:t> </a:t>
          </a:r>
        </a:p>
        <a:p>
          <a:r>
            <a:rPr lang="en-US" sz="1100">
              <a:effectLst/>
              <a:latin typeface="+mn-lt"/>
              <a:ea typeface="+mn-ea"/>
              <a:cs typeface="+mn-cs"/>
            </a:rPr>
            <a:t>Part a) We've removed the formulae from the cells that calculate the discounted cash flows, cumulative NPV (i.e. NPV of cumulative cash flows to date), and IRR for the cases with and without a bank loan. Code in these formulae and report the discounted cash flow, cumulative NPV, and cumulative IRR for both cases </a:t>
          </a:r>
          <a:r>
            <a:rPr lang="en-US" sz="1100" b="1">
              <a:solidFill>
                <a:srgbClr val="FF0000"/>
              </a:solidFill>
              <a:effectLst/>
              <a:latin typeface="+mn-lt"/>
              <a:ea typeface="+mn-ea"/>
              <a:cs typeface="+mn-cs"/>
            </a:rPr>
            <a:t>in year 19</a:t>
          </a:r>
          <a:r>
            <a:rPr lang="en-US" sz="1100">
              <a:effectLst/>
              <a:latin typeface="+mn-lt"/>
              <a:ea typeface="+mn-ea"/>
              <a:cs typeface="+mn-cs"/>
            </a:rPr>
            <a:t>. Also report the formulae from those six cells (G30, H30, I30, L30, M30, and N30). We've left some numerical values in the last two rows to help you check your work; </a:t>
          </a:r>
          <a:r>
            <a:rPr lang="en-US" sz="1100" b="1">
              <a:solidFill>
                <a:srgbClr val="FF0000"/>
              </a:solidFill>
              <a:effectLst/>
              <a:latin typeface="+mn-lt"/>
              <a:ea typeface="+mn-ea"/>
              <a:cs typeface="+mn-cs"/>
            </a:rPr>
            <a:t>when you're finished, numerical values in </a:t>
          </a:r>
          <a:r>
            <a:rPr lang="en-US" sz="1100" b="1" i="1">
              <a:solidFill>
                <a:srgbClr val="FF0000"/>
              </a:solidFill>
              <a:effectLst/>
              <a:latin typeface="+mn-lt"/>
              <a:ea typeface="+mn-ea"/>
              <a:cs typeface="+mn-cs"/>
            </a:rPr>
            <a:t>all</a:t>
          </a:r>
          <a:r>
            <a:rPr lang="en-US" sz="1100" b="1">
              <a:solidFill>
                <a:srgbClr val="FF0000"/>
              </a:solidFill>
              <a:effectLst/>
              <a:latin typeface="+mn-lt"/>
              <a:ea typeface="+mn-ea"/>
              <a:cs typeface="+mn-cs"/>
            </a:rPr>
            <a:t> non-input cells in rows 11-32 should be replaced by formulae</a:t>
          </a:r>
          <a:r>
            <a:rPr lang="en-US" sz="1100">
              <a:effectLst/>
              <a:latin typeface="+mn-lt"/>
              <a:ea typeface="+mn-ea"/>
              <a:cs typeface="+mn-cs"/>
            </a:rPr>
            <a:t>. </a:t>
          </a:r>
          <a:r>
            <a:rPr lang="en-US" sz="1100" i="1">
              <a:effectLst/>
              <a:latin typeface="+mn-lt"/>
              <a:ea typeface="+mn-ea"/>
              <a:cs typeface="+mn-cs"/>
            </a:rPr>
            <a:t>Hint about coding IRR: you must give Excel a starting guess. For year n, this can be the value from year n-1.</a:t>
          </a:r>
          <a:endParaRPr lang="en-US" sz="1100">
            <a:effectLst/>
            <a:latin typeface="+mn-lt"/>
            <a:ea typeface="+mn-ea"/>
            <a:cs typeface="+mn-cs"/>
          </a:endParaRPr>
        </a:p>
        <a:p>
          <a:r>
            <a:rPr lang="en-US" sz="1100">
              <a:effectLst/>
              <a:latin typeface="+mn-lt"/>
              <a:ea typeface="+mn-ea"/>
              <a:cs typeface="+mn-cs"/>
            </a:rPr>
            <a:t> </a:t>
          </a:r>
        </a:p>
        <a:p>
          <a:r>
            <a:rPr lang="en-US" sz="1100">
              <a:effectLst/>
              <a:latin typeface="+mn-lt"/>
              <a:ea typeface="+mn-ea"/>
              <a:cs typeface="+mn-cs"/>
            </a:rPr>
            <a:t>Part b) Save the current version of this spreadsheet before making further changes to solve this part. Now, compute the levelized cost of energy (to the nearest $0.001) for this project assuming the tax credit remains in place.  You may find Excel's "goal seek" function to be useful for this question, though manual trial and error is also a viable method. Either way, your path to a solution will involve modifying one of the yellow input cells in the spreadsheet. Note that your answer will be different from the LCOE reported in examples presented in the chapter; here many of the input values are different.  Please report both the LCOE you calculated and the label, i.e. heading, above the cell you modified. Also report what the LCOE would be if the tax credit were to go away.</a:t>
          </a:r>
        </a:p>
        <a:p>
          <a:r>
            <a:rPr lang="en-US" sz="1100">
              <a:effectLst/>
              <a:latin typeface="+mn-lt"/>
              <a:ea typeface="+mn-ea"/>
              <a:cs typeface="+mn-cs"/>
            </a:rPr>
            <a:t> </a:t>
          </a:r>
        </a:p>
        <a:p>
          <a:r>
            <a:rPr lang="en-US" sz="1100" b="1">
              <a:solidFill>
                <a:srgbClr val="FF0000"/>
              </a:solidFill>
              <a:effectLst/>
              <a:latin typeface="+mn-lt"/>
              <a:ea typeface="+mn-ea"/>
              <a:cs typeface="+mn-cs"/>
            </a:rPr>
            <a:t>Undo the changes made in answering part (b), or revert to the saved version, before attempting part (c).</a:t>
          </a:r>
        </a:p>
        <a:p>
          <a:r>
            <a:rPr lang="en-US" sz="1100">
              <a:effectLst/>
              <a:latin typeface="+mn-lt"/>
              <a:ea typeface="+mn-ea"/>
              <a:cs typeface="+mn-cs"/>
            </a:rPr>
            <a:t> </a:t>
          </a:r>
        </a:p>
        <a:p>
          <a:r>
            <a:rPr lang="en-US" sz="1100">
              <a:effectLst/>
              <a:latin typeface="+mn-lt"/>
              <a:ea typeface="+mn-ea"/>
              <a:cs typeface="+mn-cs"/>
            </a:rPr>
            <a:t>Part c) Now let's explore an added complication. As we have discussed, taking out a bank loan can increase a project's internal rate of return (IRR), but also increases its risk. The primary risk added by a bank loan is the risk of default. Default occurs when an inability to make a payment on the loan (e.g., a month where the wind was still) causes the bank to repossess the project's capital (in this case, the bank would claim the wind farm itself). A default in year N can be modeled as the net cash flow in year N and all subsequent years being set equal to zero (neglecting the loss of the liquidation value of the wind farm. This is crude -- to do better, you'd calculate the wind farm’s depreciation curve, i.e. liquidation value vs. time). Assuming a 3% chance of default in each year starting with year 3 (the fourth year), compute the expected undiscounted net cash flow, the discounted cash flow, the cumulative NPV, and the cumulative IRR for all years (0-21).  </a:t>
          </a:r>
          <a:r>
            <a:rPr lang="en-US" sz="1100" i="1">
              <a:effectLst/>
              <a:latin typeface="+mn-lt"/>
              <a:ea typeface="+mn-ea"/>
              <a:cs typeface="+mn-cs"/>
            </a:rPr>
            <a:t>(Hint: the probability that you have not defaulted, and therefore have expected income, through year m is equal to the product of the probabilities that you have NOT defaulted in each year, from the first year in which default was possible, through year m.)</a:t>
          </a:r>
          <a:r>
            <a:rPr lang="en-US" sz="1100">
              <a:effectLst/>
              <a:latin typeface="+mn-lt"/>
              <a:ea typeface="+mn-ea"/>
              <a:cs typeface="+mn-cs"/>
            </a:rPr>
            <a:t> Report the undiscounted cash flow, discounted cash flow, cumulative NPV and cumulative IRR </a:t>
          </a:r>
          <a:r>
            <a:rPr lang="en-US" sz="1100" b="1">
              <a:solidFill>
                <a:srgbClr val="FF0000"/>
              </a:solidFill>
              <a:effectLst/>
              <a:latin typeface="+mn-lt"/>
              <a:ea typeface="+mn-ea"/>
              <a:cs typeface="+mn-cs"/>
            </a:rPr>
            <a:t>in the final year </a:t>
          </a:r>
          <a:r>
            <a:rPr lang="en-US" sz="1100">
              <a:effectLst/>
              <a:latin typeface="+mn-lt"/>
              <a:ea typeface="+mn-ea"/>
              <a:cs typeface="+mn-cs"/>
            </a:rPr>
            <a:t>and the formulae that appear in those three cells (O32, P32, and Q32). Once again, we've provided a few numerical values to help you check your work. </a:t>
          </a:r>
          <a:r>
            <a:rPr lang="en-US" sz="1100" b="1">
              <a:solidFill>
                <a:srgbClr val="FF0000"/>
              </a:solidFill>
              <a:effectLst/>
              <a:latin typeface="+mn-lt"/>
              <a:ea typeface="+mn-ea"/>
              <a:cs typeface="+mn-cs"/>
            </a:rPr>
            <a:t>When you're finished, these values should be replaced by formulae</a:t>
          </a:r>
          <a:r>
            <a:rPr lang="en-US" sz="1100">
              <a:effectLst/>
              <a:latin typeface="+mn-lt"/>
              <a:ea typeface="+mn-ea"/>
              <a:cs typeface="+mn-cs"/>
            </a:rPr>
            <a:t>. </a:t>
          </a:r>
        </a:p>
        <a:p>
          <a:r>
            <a:rPr lang="en-US" sz="1100">
              <a:effectLst/>
              <a:latin typeface="+mn-lt"/>
              <a:ea typeface="+mn-ea"/>
              <a:cs typeface="+mn-cs"/>
            </a:rPr>
            <a:t> </a:t>
          </a:r>
        </a:p>
        <a:p>
          <a:r>
            <a:rPr lang="en-US" sz="1100">
              <a:effectLst/>
              <a:latin typeface="+mn-lt"/>
              <a:ea typeface="+mn-ea"/>
              <a:cs typeface="+mn-cs"/>
            </a:rPr>
            <a:t>Part d) What percent chance of default (to the nearest 0.1%) sets the IRR with the loan and possibility of default equal (within 0.5%) to the IRR without the loan? "Goal-seek" might be useful here as well, but again it is not necessary.</a:t>
          </a:r>
        </a:p>
        <a:p>
          <a:r>
            <a:rPr lang="en-US" sz="1100">
              <a:effectLst/>
              <a:latin typeface="+mn-lt"/>
              <a:ea typeface="+mn-ea"/>
              <a:cs typeface="+mn-cs"/>
            </a:rPr>
            <a:t> </a:t>
          </a:r>
        </a:p>
        <a:p>
          <a:r>
            <a:rPr lang="en-US" sz="1100">
              <a:effectLst/>
              <a:latin typeface="+mn-lt"/>
              <a:ea typeface="+mn-ea"/>
              <a:cs typeface="+mn-cs"/>
            </a:rPr>
            <a:t>Part e) If you were confident that the project's risk of default were smaller than your answer to part d), would it make economic sense to take out this loan? Explain your answer.</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100" b="0" i="0" u="none" strike="noStrike" kern="0" cap="none" spc="0" normalizeH="0" baseline="0" noProof="0">
            <a:ln>
              <a:noFill/>
            </a:ln>
            <a:solidFill>
              <a:srgbClr val="000000"/>
            </a:solidFill>
            <a:effectLst/>
            <a:uLnTx/>
            <a:uFillTx/>
            <a:latin typeface="+mn-lt"/>
            <a:ea typeface="+mn-ea"/>
            <a:cs typeface="+mn-cs"/>
          </a:endParaRPr>
        </a:p>
        <a:p>
          <a:pPr algn="l" rtl="0">
            <a:defRPr sz="1000"/>
          </a:pPr>
          <a:endParaRPr lang="en-US" sz="1100" b="0" i="0" u="none" strike="noStrike" baseline="0">
            <a:solidFill>
              <a:srgbClr val="000000"/>
            </a:solidFill>
            <a:latin typeface="Calibri"/>
          </a:endParaRPr>
        </a:p>
      </xdr:txBody>
    </xdr:sp>
    <xdr:clientData/>
  </xdr:twoCellAnchor>
  <mc:AlternateContent xmlns:mc="http://schemas.openxmlformats.org/markup-compatibility/2006">
    <mc:Choice xmlns:a14="http://schemas.microsoft.com/office/drawing/2010/main" Requires="a14">
      <xdr:twoCellAnchor editAs="oneCell">
        <xdr:from>
          <xdr:col>9</xdr:col>
          <xdr:colOff>960120</xdr:colOff>
          <xdr:row>42</xdr:row>
          <xdr:rowOff>60960</xdr:rowOff>
        </xdr:from>
        <xdr:to>
          <xdr:col>11</xdr:col>
          <xdr:colOff>472440</xdr:colOff>
          <xdr:row>45</xdr:row>
          <xdr:rowOff>144780</xdr:rowOff>
        </xdr:to>
        <xdr:sp macro="" textlink="">
          <xdr:nvSpPr>
            <xdr:cNvPr id="1806" name="Object 782" hidden="1">
              <a:extLst>
                <a:ext uri="{63B3BB69-23CF-44E3-9099-C40C66FF867C}">
                  <a14:compatExt spid="_x0000_s1806"/>
                </a:ext>
                <a:ext uri="{FF2B5EF4-FFF2-40B4-BE49-F238E27FC236}">
                  <a16:creationId xmlns:a16="http://schemas.microsoft.com/office/drawing/2014/main" id="{492DF0C3-9CC1-F20F-26DB-74FE2B156198}"/>
                </a:ext>
              </a:extLst>
            </xdr:cNvPr>
            <xdr:cNvSpPr/>
          </xdr:nvSpPr>
          <xdr:spPr bwMode="auto">
            <a:xfrm>
              <a:off x="0" y="0"/>
              <a:ext cx="0" cy="0"/>
            </a:xfrm>
            <a:prstGeom prst="rect">
              <a:avLst/>
            </a:prstGeom>
            <a:solidFill>
              <a:srgbClr val="FFFFFF" mc:Ignorable="a14" a14:legacySpreadsheetColorIndex="65">
                <a:alpha val="80000"/>
              </a:srgbClr>
            </a:solidFill>
            <a:ln>
              <a:noFill/>
            </a:ln>
            <a:effectLst/>
            <a:extLs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BE33"/>
  <sheetViews>
    <sheetView tabSelected="1" topLeftCell="B1" zoomScale="90" zoomScaleNormal="90" workbookViewId="0">
      <selection activeCell="R39" sqref="R39"/>
    </sheetView>
  </sheetViews>
  <sheetFormatPr defaultRowHeight="14.4" x14ac:dyDescent="0.3"/>
  <cols>
    <col min="2" max="2" width="5" bestFit="1" customWidth="1"/>
    <col min="3" max="3" width="26.21875" bestFit="1" customWidth="1"/>
    <col min="4" max="5" width="14.44140625" customWidth="1"/>
    <col min="6" max="6" width="23.44140625" bestFit="1" customWidth="1"/>
    <col min="7" max="7" width="25.109375" bestFit="1" customWidth="1"/>
    <col min="8" max="8" width="15.44140625" bestFit="1" customWidth="1"/>
    <col min="9" max="9" width="14.44140625" bestFit="1" customWidth="1"/>
    <col min="10" max="10" width="14.44140625" customWidth="1"/>
    <col min="11" max="11" width="17.5546875" customWidth="1"/>
    <col min="12" max="12" width="22.21875" customWidth="1"/>
    <col min="13" max="13" width="13.44140625" bestFit="1" customWidth="1"/>
    <col min="14" max="14" width="14.44140625" customWidth="1"/>
    <col min="15" max="15" width="27" bestFit="1" customWidth="1"/>
    <col min="16" max="16" width="22.44140625" customWidth="1"/>
    <col min="17" max="17" width="13.77734375" bestFit="1" customWidth="1"/>
    <col min="18" max="18" width="19.109375" bestFit="1" customWidth="1"/>
  </cols>
  <sheetData>
    <row r="2" spans="2:20" x14ac:dyDescent="0.3">
      <c r="C2" s="13" t="s">
        <v>24</v>
      </c>
    </row>
    <row r="3" spans="2:20" ht="15" thickBot="1" x14ac:dyDescent="0.35"/>
    <row r="4" spans="2:20" ht="15" thickBot="1" x14ac:dyDescent="0.35">
      <c r="C4" s="41" t="s">
        <v>10</v>
      </c>
      <c r="D4" s="42"/>
      <c r="F4" s="43" t="s">
        <v>17</v>
      </c>
      <c r="G4" s="44"/>
      <c r="H4" s="44"/>
      <c r="I4" s="44"/>
      <c r="J4" s="44"/>
      <c r="K4" s="44"/>
      <c r="L4" s="45"/>
    </row>
    <row r="5" spans="2:20" x14ac:dyDescent="0.3">
      <c r="C5" s="3" t="s">
        <v>26</v>
      </c>
      <c r="D5" s="4">
        <v>7.0000000000000007E-2</v>
      </c>
      <c r="F5" s="3" t="s">
        <v>16</v>
      </c>
      <c r="G5" s="10" t="s">
        <v>11</v>
      </c>
      <c r="H5" s="10" t="s">
        <v>14</v>
      </c>
      <c r="I5" s="10" t="s">
        <v>12</v>
      </c>
      <c r="J5" s="10" t="s">
        <v>13</v>
      </c>
      <c r="K5" s="10" t="s">
        <v>29</v>
      </c>
      <c r="L5" s="11" t="s">
        <v>15</v>
      </c>
      <c r="O5" s="27" t="s">
        <v>28</v>
      </c>
    </row>
    <row r="6" spans="2:20" ht="15" thickBot="1" x14ac:dyDescent="0.35">
      <c r="C6" s="5" t="s">
        <v>9</v>
      </c>
      <c r="D6" s="6">
        <v>7.0000000000000007E-2</v>
      </c>
      <c r="F6" s="9">
        <v>5000</v>
      </c>
      <c r="G6" s="31">
        <v>0.42</v>
      </c>
      <c r="H6" s="29">
        <v>2.4E-2</v>
      </c>
      <c r="I6" s="29">
        <v>2.75E-2</v>
      </c>
      <c r="J6" s="7">
        <v>8766</v>
      </c>
      <c r="K6" s="7">
        <f>$F$6*$G$6*$J$6</f>
        <v>18408600</v>
      </c>
      <c r="L6" s="8">
        <f>($H$6+$I$6)*$K$6</f>
        <v>948042.9</v>
      </c>
      <c r="O6" s="28">
        <v>0.03</v>
      </c>
    </row>
    <row r="7" spans="2:20" x14ac:dyDescent="0.3">
      <c r="D7" s="2"/>
      <c r="I7" s="30"/>
    </row>
    <row r="8" spans="2:20" x14ac:dyDescent="0.3">
      <c r="D8" s="2"/>
    </row>
    <row r="9" spans="2:20" ht="15" thickBot="1" x14ac:dyDescent="0.35">
      <c r="G9" s="25"/>
      <c r="I9" s="26"/>
      <c r="J9" s="1"/>
    </row>
    <row r="10" spans="2:20" s="12" customFormat="1" ht="39.75" customHeight="1" x14ac:dyDescent="0.3">
      <c r="B10" s="18" t="s">
        <v>0</v>
      </c>
      <c r="C10" s="19" t="s">
        <v>2</v>
      </c>
      <c r="D10" s="19" t="s">
        <v>3</v>
      </c>
      <c r="E10" s="19" t="s">
        <v>1</v>
      </c>
      <c r="F10" s="20" t="s">
        <v>27</v>
      </c>
      <c r="G10" s="19" t="s">
        <v>4</v>
      </c>
      <c r="H10" s="20" t="s">
        <v>18</v>
      </c>
      <c r="I10" s="19" t="s">
        <v>19</v>
      </c>
      <c r="J10" s="21" t="s">
        <v>5</v>
      </c>
      <c r="K10" s="19" t="s">
        <v>6</v>
      </c>
      <c r="L10" s="19" t="s">
        <v>7</v>
      </c>
      <c r="M10" s="19" t="s">
        <v>8</v>
      </c>
      <c r="N10" s="19" t="s">
        <v>20</v>
      </c>
      <c r="O10" s="20" t="s">
        <v>25</v>
      </c>
      <c r="P10" s="19" t="s">
        <v>21</v>
      </c>
      <c r="Q10" s="20" t="s">
        <v>22</v>
      </c>
      <c r="R10" s="22" t="s">
        <v>23</v>
      </c>
    </row>
    <row r="11" spans="2:20" x14ac:dyDescent="0.3">
      <c r="B11" s="36">
        <v>0</v>
      </c>
      <c r="C11" s="37">
        <v>-250000</v>
      </c>
      <c r="D11" s="37">
        <v>0</v>
      </c>
      <c r="E11" s="38">
        <v>0</v>
      </c>
      <c r="F11" s="39">
        <v>-250000</v>
      </c>
      <c r="G11" s="38">
        <v>-250000</v>
      </c>
      <c r="H11" s="39">
        <v>-250000</v>
      </c>
      <c r="I11" s="38"/>
      <c r="J11" s="38">
        <v>0</v>
      </c>
      <c r="K11" s="38">
        <v>-250000</v>
      </c>
      <c r="L11" s="38">
        <v>-250000</v>
      </c>
      <c r="M11" s="38">
        <v>-250000</v>
      </c>
      <c r="N11" s="40"/>
      <c r="O11" s="39">
        <v>-250000</v>
      </c>
      <c r="P11" s="38">
        <v>-250000</v>
      </c>
      <c r="Q11" s="39">
        <v>-250000</v>
      </c>
      <c r="R11" s="40"/>
      <c r="S11" s="1"/>
      <c r="T11" s="1"/>
    </row>
    <row r="12" spans="2:20" x14ac:dyDescent="0.3">
      <c r="B12" s="36">
        <v>1</v>
      </c>
      <c r="C12" s="37">
        <v>-5500000</v>
      </c>
      <c r="D12" s="37">
        <v>0</v>
      </c>
      <c r="E12" s="38">
        <v>0</v>
      </c>
      <c r="F12" s="39">
        <v>-5500000</v>
      </c>
      <c r="G12" s="38">
        <v>-5140186.9158878503</v>
      </c>
      <c r="H12" s="39">
        <v>-5390186.9158878503</v>
      </c>
      <c r="I12" s="38"/>
      <c r="J12" s="38">
        <v>4400000</v>
      </c>
      <c r="K12" s="38">
        <v>-1100000</v>
      </c>
      <c r="L12" s="38">
        <v>-1028037.3831775701</v>
      </c>
      <c r="M12" s="38">
        <v>-1278037.3831775701</v>
      </c>
      <c r="N12" s="40"/>
      <c r="O12" s="39">
        <v>-1100000</v>
      </c>
      <c r="P12" s="38">
        <v>-1028037.3831775701</v>
      </c>
      <c r="Q12" s="39">
        <v>-1278037.3831775701</v>
      </c>
      <c r="R12" s="40"/>
      <c r="S12" s="1"/>
      <c r="T12" s="1"/>
    </row>
    <row r="13" spans="2:20" x14ac:dyDescent="0.3">
      <c r="B13" s="36">
        <v>2</v>
      </c>
      <c r="C13" s="37">
        <v>-250000</v>
      </c>
      <c r="D13" s="37">
        <v>-92043</v>
      </c>
      <c r="E13" s="38">
        <v>474021.45</v>
      </c>
      <c r="F13" s="39">
        <v>131978.45000000001</v>
      </c>
      <c r="G13" s="38">
        <v>115275.08952746965</v>
      </c>
      <c r="H13" s="39">
        <v>-5274911.8263603803</v>
      </c>
      <c r="I13" s="38"/>
      <c r="J13" s="38">
        <v>-483096.34868442878</v>
      </c>
      <c r="K13" s="38">
        <v>-351117.89868442877</v>
      </c>
      <c r="L13" s="38">
        <v>-306679.97090088984</v>
      </c>
      <c r="M13" s="38">
        <v>-1584717.35407846</v>
      </c>
      <c r="N13" s="40"/>
      <c r="O13" s="39">
        <v>-351117.89868442877</v>
      </c>
      <c r="P13" s="38">
        <v>-306679.97090088984</v>
      </c>
      <c r="Q13" s="39">
        <v>-1584717.35407846</v>
      </c>
      <c r="R13" s="40"/>
      <c r="S13" s="1"/>
      <c r="T13" s="1"/>
    </row>
    <row r="14" spans="2:20" x14ac:dyDescent="0.3">
      <c r="B14" s="36">
        <v>3</v>
      </c>
      <c r="C14" s="37">
        <v>0</v>
      </c>
      <c r="D14" s="37">
        <v>-184086</v>
      </c>
      <c r="E14" s="38">
        <v>948042.9</v>
      </c>
      <c r="F14" s="39">
        <v>763956.9</v>
      </c>
      <c r="G14" s="38">
        <v>623616.39550611691</v>
      </c>
      <c r="H14" s="39">
        <v>-4651295.4308542637</v>
      </c>
      <c r="I14" s="34">
        <v>-0.61851360658075571</v>
      </c>
      <c r="J14" s="38">
        <v>-483096.34868442878</v>
      </c>
      <c r="K14" s="38">
        <v>280860.55131557124</v>
      </c>
      <c r="L14" s="38">
        <v>229265.87174129498</v>
      </c>
      <c r="M14" s="38">
        <v>-1355451.4823371652</v>
      </c>
      <c r="N14" s="40">
        <v>-0.63981129112091439</v>
      </c>
      <c r="O14" s="39">
        <v>272434.7347761041</v>
      </c>
      <c r="P14" s="38">
        <v>222387.89558905613</v>
      </c>
      <c r="Q14" s="39">
        <v>-1362329.4584894038</v>
      </c>
      <c r="R14" s="40">
        <v>-0.64665335974431559</v>
      </c>
      <c r="S14" s="1"/>
      <c r="T14" s="1"/>
    </row>
    <row r="15" spans="2:20" x14ac:dyDescent="0.3">
      <c r="B15" s="36">
        <v>4</v>
      </c>
      <c r="C15" s="37">
        <v>0</v>
      </c>
      <c r="D15" s="37">
        <v>-184086</v>
      </c>
      <c r="E15" s="38">
        <v>948042.9</v>
      </c>
      <c r="F15" s="39">
        <v>763956.9</v>
      </c>
      <c r="G15" s="38">
        <v>582819.06122067</v>
      </c>
      <c r="H15" s="39">
        <v>-4068476.3696335936</v>
      </c>
      <c r="I15" s="40">
        <v>-0.39072327154218389</v>
      </c>
      <c r="J15" s="38">
        <v>-483096.34868442878</v>
      </c>
      <c r="K15" s="38">
        <v>280860.55131557124</v>
      </c>
      <c r="L15" s="38">
        <v>214267.16985167755</v>
      </c>
      <c r="M15" s="38">
        <v>-1141184.3124854877</v>
      </c>
      <c r="N15" s="40">
        <v>-0.3676799830211146</v>
      </c>
      <c r="O15" s="39">
        <v>264261.69273282099</v>
      </c>
      <c r="P15" s="38">
        <v>201603.98011344342</v>
      </c>
      <c r="Q15" s="39">
        <v>-1160725.4783759604</v>
      </c>
      <c r="R15" s="40">
        <v>-0.3805395842514806</v>
      </c>
      <c r="S15" s="1"/>
      <c r="T15" s="1"/>
    </row>
    <row r="16" spans="2:20" x14ac:dyDescent="0.3">
      <c r="B16" s="36">
        <v>5</v>
      </c>
      <c r="C16" s="37">
        <v>0</v>
      </c>
      <c r="D16" s="37">
        <v>-184086</v>
      </c>
      <c r="E16" s="38">
        <v>948042.9</v>
      </c>
      <c r="F16" s="39">
        <v>763956.9</v>
      </c>
      <c r="G16" s="23" t="s">
        <v>31</v>
      </c>
      <c r="H16" s="24" t="s">
        <v>31</v>
      </c>
      <c r="I16" s="23" t="s">
        <v>31</v>
      </c>
      <c r="J16" s="38">
        <v>-483096.34868442878</v>
      </c>
      <c r="K16" s="32">
        <v>280860.55131557124</v>
      </c>
      <c r="L16" s="23" t="s">
        <v>31</v>
      </c>
      <c r="M16" s="23" t="s">
        <v>31</v>
      </c>
      <c r="N16" s="23" t="s">
        <v>31</v>
      </c>
      <c r="O16" s="24" t="s">
        <v>31</v>
      </c>
      <c r="P16" s="23" t="s">
        <v>31</v>
      </c>
      <c r="Q16" s="24" t="s">
        <v>31</v>
      </c>
      <c r="R16" s="23" t="s">
        <v>31</v>
      </c>
      <c r="S16" s="1"/>
      <c r="T16" s="1"/>
    </row>
    <row r="17" spans="1:57" x14ac:dyDescent="0.3">
      <c r="B17" s="36">
        <v>6</v>
      </c>
      <c r="C17" s="37">
        <v>0</v>
      </c>
      <c r="D17" s="37">
        <v>-184086</v>
      </c>
      <c r="E17" s="38">
        <v>948042.9</v>
      </c>
      <c r="F17" s="39">
        <v>763956.9</v>
      </c>
      <c r="G17" s="23" t="s">
        <v>31</v>
      </c>
      <c r="H17" s="24" t="s">
        <v>31</v>
      </c>
      <c r="I17" s="23" t="s">
        <v>31</v>
      </c>
      <c r="J17" s="38">
        <v>-483096.34868442878</v>
      </c>
      <c r="K17" s="32">
        <v>280860.55131557124</v>
      </c>
      <c r="L17" s="23" t="s">
        <v>31</v>
      </c>
      <c r="M17" s="23" t="s">
        <v>31</v>
      </c>
      <c r="N17" s="23" t="s">
        <v>31</v>
      </c>
      <c r="O17" s="24" t="s">
        <v>31</v>
      </c>
      <c r="P17" s="23" t="s">
        <v>31</v>
      </c>
      <c r="Q17" s="24" t="s">
        <v>31</v>
      </c>
      <c r="R17" s="23" t="s">
        <v>31</v>
      </c>
      <c r="S17" s="1"/>
      <c r="T17" s="1"/>
    </row>
    <row r="18" spans="1:57" x14ac:dyDescent="0.3">
      <c r="B18" s="36">
        <v>7</v>
      </c>
      <c r="C18" s="37">
        <v>0</v>
      </c>
      <c r="D18" s="37">
        <v>-184086</v>
      </c>
      <c r="E18" s="38">
        <v>948042.9</v>
      </c>
      <c r="F18" s="39">
        <v>763956.9</v>
      </c>
      <c r="G18" s="23" t="s">
        <v>31</v>
      </c>
      <c r="H18" s="24" t="s">
        <v>31</v>
      </c>
      <c r="I18" s="23" t="s">
        <v>31</v>
      </c>
      <c r="J18" s="38">
        <v>-483096.34868442878</v>
      </c>
      <c r="K18" s="32">
        <v>280860.55131557124</v>
      </c>
      <c r="L18" s="23" t="s">
        <v>31</v>
      </c>
      <c r="M18" s="23" t="s">
        <v>31</v>
      </c>
      <c r="N18" s="23" t="s">
        <v>31</v>
      </c>
      <c r="O18" s="24" t="s">
        <v>31</v>
      </c>
      <c r="P18" s="23" t="s">
        <v>31</v>
      </c>
      <c r="Q18" s="24" t="s">
        <v>31</v>
      </c>
      <c r="R18" s="23" t="s">
        <v>31</v>
      </c>
      <c r="S18" s="1"/>
      <c r="T18" s="1"/>
    </row>
    <row r="19" spans="1:57" s="14" customFormat="1" x14ac:dyDescent="0.3">
      <c r="A19" s="15"/>
      <c r="B19" s="36">
        <v>8</v>
      </c>
      <c r="C19" s="35">
        <v>0</v>
      </c>
      <c r="D19" s="37">
        <v>-184086</v>
      </c>
      <c r="E19" s="38">
        <v>948042.9</v>
      </c>
      <c r="F19" s="39">
        <v>763956.9</v>
      </c>
      <c r="G19" s="23" t="s">
        <v>31</v>
      </c>
      <c r="H19" s="24" t="s">
        <v>31</v>
      </c>
      <c r="I19" s="23" t="s">
        <v>31</v>
      </c>
      <c r="J19" s="38">
        <v>-483096.34868442878</v>
      </c>
      <c r="K19" s="32">
        <v>280860.55131557124</v>
      </c>
      <c r="L19" s="23" t="s">
        <v>31</v>
      </c>
      <c r="M19" s="23" t="s">
        <v>31</v>
      </c>
      <c r="N19" s="23" t="s">
        <v>31</v>
      </c>
      <c r="O19" s="24" t="s">
        <v>31</v>
      </c>
      <c r="P19" s="23" t="s">
        <v>31</v>
      </c>
      <c r="Q19" s="24" t="s">
        <v>31</v>
      </c>
      <c r="R19" s="23" t="s">
        <v>31</v>
      </c>
      <c r="S19" s="16"/>
      <c r="T19" s="16"/>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row>
    <row r="20" spans="1:57" x14ac:dyDescent="0.3">
      <c r="B20" s="36">
        <v>9</v>
      </c>
      <c r="C20" s="37">
        <v>0</v>
      </c>
      <c r="D20" s="37">
        <v>-184086</v>
      </c>
      <c r="E20" s="38">
        <v>948042.9</v>
      </c>
      <c r="F20" s="39">
        <v>763956.9</v>
      </c>
      <c r="G20" s="23" t="s">
        <v>31</v>
      </c>
      <c r="H20" s="24" t="s">
        <v>31</v>
      </c>
      <c r="I20" s="23" t="s">
        <v>31</v>
      </c>
      <c r="J20" s="38">
        <v>-483096.34868442878</v>
      </c>
      <c r="K20" s="32">
        <v>280860.55131557124</v>
      </c>
      <c r="L20" s="23" t="s">
        <v>31</v>
      </c>
      <c r="M20" s="23" t="s">
        <v>31</v>
      </c>
      <c r="N20" s="23" t="s">
        <v>31</v>
      </c>
      <c r="O20" s="24" t="s">
        <v>31</v>
      </c>
      <c r="P20" s="23" t="s">
        <v>31</v>
      </c>
      <c r="Q20" s="24" t="s">
        <v>31</v>
      </c>
      <c r="R20" s="23" t="s">
        <v>31</v>
      </c>
      <c r="S20" s="1"/>
      <c r="T20" s="1"/>
    </row>
    <row r="21" spans="1:57" x14ac:dyDescent="0.3">
      <c r="B21" s="36">
        <v>10</v>
      </c>
      <c r="C21" s="37">
        <v>0</v>
      </c>
      <c r="D21" s="37">
        <v>-184086</v>
      </c>
      <c r="E21" s="38">
        <v>948042.9</v>
      </c>
      <c r="F21" s="39">
        <v>763956.9</v>
      </c>
      <c r="G21" s="23" t="s">
        <v>31</v>
      </c>
      <c r="H21" s="24" t="s">
        <v>31</v>
      </c>
      <c r="I21" s="23" t="s">
        <v>31</v>
      </c>
      <c r="J21" s="38">
        <v>-483096.34868442878</v>
      </c>
      <c r="K21" s="32">
        <v>280860.55131557124</v>
      </c>
      <c r="L21" s="23" t="s">
        <v>31</v>
      </c>
      <c r="M21" s="23" t="s">
        <v>31</v>
      </c>
      <c r="N21" s="23" t="s">
        <v>31</v>
      </c>
      <c r="O21" s="24" t="s">
        <v>31</v>
      </c>
      <c r="P21" s="23" t="s">
        <v>31</v>
      </c>
      <c r="Q21" s="24" t="s">
        <v>31</v>
      </c>
      <c r="R21" s="23" t="s">
        <v>31</v>
      </c>
      <c r="S21" s="1"/>
      <c r="T21" s="1"/>
    </row>
    <row r="22" spans="1:57" x14ac:dyDescent="0.3">
      <c r="B22" s="36">
        <v>11</v>
      </c>
      <c r="C22" s="37">
        <v>0</v>
      </c>
      <c r="D22" s="37">
        <v>-184086</v>
      </c>
      <c r="E22" s="38">
        <v>948042.9</v>
      </c>
      <c r="F22" s="39">
        <v>763956.9</v>
      </c>
      <c r="G22" s="23" t="s">
        <v>31</v>
      </c>
      <c r="H22" s="24" t="s">
        <v>31</v>
      </c>
      <c r="I22" s="23" t="s">
        <v>31</v>
      </c>
      <c r="J22" s="38">
        <v>-483096.34868442878</v>
      </c>
      <c r="K22" s="32">
        <v>280860.55131557124</v>
      </c>
      <c r="L22" s="23" t="s">
        <v>31</v>
      </c>
      <c r="M22" s="23" t="s">
        <v>31</v>
      </c>
      <c r="N22" s="23" t="s">
        <v>31</v>
      </c>
      <c r="O22" s="24" t="s">
        <v>31</v>
      </c>
      <c r="P22" s="23" t="s">
        <v>31</v>
      </c>
      <c r="Q22" s="24" t="s">
        <v>31</v>
      </c>
      <c r="R22" s="23" t="s">
        <v>31</v>
      </c>
      <c r="S22" s="1"/>
      <c r="T22" s="1"/>
    </row>
    <row r="23" spans="1:57" x14ac:dyDescent="0.3">
      <c r="B23" s="36">
        <v>12</v>
      </c>
      <c r="C23" s="37">
        <v>0</v>
      </c>
      <c r="D23" s="37">
        <v>-184086</v>
      </c>
      <c r="E23" s="38">
        <v>948042.9</v>
      </c>
      <c r="F23" s="39">
        <v>763956.9</v>
      </c>
      <c r="G23" s="23" t="s">
        <v>31</v>
      </c>
      <c r="H23" s="24" t="s">
        <v>31</v>
      </c>
      <c r="I23" s="23" t="s">
        <v>31</v>
      </c>
      <c r="J23" s="38">
        <v>-483096.34868442878</v>
      </c>
      <c r="K23" s="32">
        <v>280860.55131557124</v>
      </c>
      <c r="L23" s="23" t="s">
        <v>31</v>
      </c>
      <c r="M23" s="23" t="s">
        <v>31</v>
      </c>
      <c r="N23" s="23" t="s">
        <v>31</v>
      </c>
      <c r="O23" s="24" t="s">
        <v>31</v>
      </c>
      <c r="P23" s="23" t="s">
        <v>31</v>
      </c>
      <c r="Q23" s="24" t="s">
        <v>31</v>
      </c>
      <c r="R23" s="23" t="s">
        <v>31</v>
      </c>
      <c r="S23" s="1"/>
      <c r="T23" s="1"/>
    </row>
    <row r="24" spans="1:57" x14ac:dyDescent="0.3">
      <c r="B24" s="36">
        <v>13</v>
      </c>
      <c r="C24" s="37">
        <v>0</v>
      </c>
      <c r="D24" s="37">
        <v>-184086</v>
      </c>
      <c r="E24" s="38">
        <v>948042.9</v>
      </c>
      <c r="F24" s="39">
        <v>763956.9</v>
      </c>
      <c r="G24" s="23" t="s">
        <v>31</v>
      </c>
      <c r="H24" s="24" t="s">
        <v>31</v>
      </c>
      <c r="I24" s="23" t="s">
        <v>31</v>
      </c>
      <c r="J24" s="38">
        <v>-483096.34868442878</v>
      </c>
      <c r="K24" s="32">
        <v>280860.55131557124</v>
      </c>
      <c r="L24" s="23" t="s">
        <v>31</v>
      </c>
      <c r="M24" s="23" t="s">
        <v>31</v>
      </c>
      <c r="N24" s="23" t="s">
        <v>31</v>
      </c>
      <c r="O24" s="24" t="s">
        <v>31</v>
      </c>
      <c r="P24" s="23" t="s">
        <v>31</v>
      </c>
      <c r="Q24" s="24" t="s">
        <v>31</v>
      </c>
      <c r="R24" s="23" t="s">
        <v>31</v>
      </c>
      <c r="S24" s="1"/>
      <c r="T24" s="1"/>
    </row>
    <row r="25" spans="1:57" x14ac:dyDescent="0.3">
      <c r="B25" s="36">
        <v>14</v>
      </c>
      <c r="C25" s="37">
        <v>0</v>
      </c>
      <c r="D25" s="37">
        <v>-184086</v>
      </c>
      <c r="E25" s="38">
        <v>948042.9</v>
      </c>
      <c r="F25" s="39">
        <v>763956.9</v>
      </c>
      <c r="G25" s="23" t="s">
        <v>31</v>
      </c>
      <c r="H25" s="24" t="s">
        <v>31</v>
      </c>
      <c r="I25" s="23" t="s">
        <v>31</v>
      </c>
      <c r="J25" s="38">
        <v>-483096.34868442878</v>
      </c>
      <c r="K25" s="32">
        <v>280860.55131557124</v>
      </c>
      <c r="L25" s="23" t="s">
        <v>31</v>
      </c>
      <c r="M25" s="23" t="s">
        <v>31</v>
      </c>
      <c r="N25" s="23" t="s">
        <v>31</v>
      </c>
      <c r="O25" s="24" t="s">
        <v>31</v>
      </c>
      <c r="P25" s="23" t="s">
        <v>31</v>
      </c>
      <c r="Q25" s="24" t="s">
        <v>31</v>
      </c>
      <c r="R25" s="23" t="s">
        <v>31</v>
      </c>
      <c r="S25" s="1"/>
      <c r="T25" s="1"/>
    </row>
    <row r="26" spans="1:57" x14ac:dyDescent="0.3">
      <c r="B26" s="36">
        <v>15</v>
      </c>
      <c r="C26" s="37">
        <v>0</v>
      </c>
      <c r="D26" s="37">
        <v>-184086</v>
      </c>
      <c r="E26" s="38">
        <v>948042.9</v>
      </c>
      <c r="F26" s="39">
        <v>763956.9</v>
      </c>
      <c r="G26" s="23" t="s">
        <v>31</v>
      </c>
      <c r="H26" s="24" t="s">
        <v>31</v>
      </c>
      <c r="I26" s="23" t="s">
        <v>31</v>
      </c>
      <c r="J26" s="38">
        <v>-483096.34868442878</v>
      </c>
      <c r="K26" s="32">
        <v>280860.55131557124</v>
      </c>
      <c r="L26" s="23" t="s">
        <v>31</v>
      </c>
      <c r="M26" s="23" t="s">
        <v>31</v>
      </c>
      <c r="N26" s="23" t="s">
        <v>31</v>
      </c>
      <c r="O26" s="24" t="s">
        <v>31</v>
      </c>
      <c r="P26" s="23" t="s">
        <v>31</v>
      </c>
      <c r="Q26" s="24" t="s">
        <v>31</v>
      </c>
      <c r="R26" s="23" t="s">
        <v>31</v>
      </c>
      <c r="S26" s="1"/>
      <c r="T26" s="1"/>
    </row>
    <row r="27" spans="1:57" x14ac:dyDescent="0.3">
      <c r="B27" s="36">
        <v>16</v>
      </c>
      <c r="C27" s="37">
        <v>0</v>
      </c>
      <c r="D27" s="37">
        <v>-184086</v>
      </c>
      <c r="E27" s="38">
        <v>948042.9</v>
      </c>
      <c r="F27" s="39">
        <v>763956.9</v>
      </c>
      <c r="G27" s="23" t="s">
        <v>31</v>
      </c>
      <c r="H27" s="24" t="s">
        <v>31</v>
      </c>
      <c r="I27" s="23" t="s">
        <v>31</v>
      </c>
      <c r="J27" s="38">
        <v>-483096.34868442878</v>
      </c>
      <c r="K27" s="32">
        <v>280860.55131557124</v>
      </c>
      <c r="L27" s="23" t="s">
        <v>31</v>
      </c>
      <c r="M27" s="23" t="s">
        <v>31</v>
      </c>
      <c r="N27" s="23" t="s">
        <v>31</v>
      </c>
      <c r="O27" s="24" t="s">
        <v>31</v>
      </c>
      <c r="P27" s="23" t="s">
        <v>31</v>
      </c>
      <c r="Q27" s="24" t="s">
        <v>31</v>
      </c>
      <c r="R27" s="23" t="s">
        <v>31</v>
      </c>
      <c r="S27" s="1"/>
      <c r="T27" s="1"/>
    </row>
    <row r="28" spans="1:57" x14ac:dyDescent="0.3">
      <c r="B28" s="36">
        <v>17</v>
      </c>
      <c r="C28" s="37">
        <v>0</v>
      </c>
      <c r="D28" s="37">
        <v>-184086</v>
      </c>
      <c r="E28" s="38">
        <v>948042.9</v>
      </c>
      <c r="F28" s="39">
        <v>763956.9</v>
      </c>
      <c r="G28" s="23" t="s">
        <v>31</v>
      </c>
      <c r="H28" s="24" t="s">
        <v>31</v>
      </c>
      <c r="I28" s="23" t="s">
        <v>31</v>
      </c>
      <c r="J28" s="32">
        <v>0</v>
      </c>
      <c r="K28" s="32">
        <v>763956.9</v>
      </c>
      <c r="L28" s="23" t="s">
        <v>31</v>
      </c>
      <c r="M28" s="23" t="s">
        <v>31</v>
      </c>
      <c r="N28" s="23" t="s">
        <v>31</v>
      </c>
      <c r="O28" s="24" t="s">
        <v>31</v>
      </c>
      <c r="P28" s="23" t="s">
        <v>31</v>
      </c>
      <c r="Q28" s="24" t="s">
        <v>31</v>
      </c>
      <c r="R28" s="23" t="s">
        <v>31</v>
      </c>
      <c r="S28" s="1"/>
      <c r="T28" s="1"/>
    </row>
    <row r="29" spans="1:57" x14ac:dyDescent="0.3">
      <c r="B29" s="36">
        <v>18</v>
      </c>
      <c r="C29" s="37">
        <v>0</v>
      </c>
      <c r="D29" s="37">
        <v>-184086</v>
      </c>
      <c r="E29" s="38">
        <v>948042.9</v>
      </c>
      <c r="F29" s="39">
        <v>763956.9</v>
      </c>
      <c r="G29" s="23" t="s">
        <v>31</v>
      </c>
      <c r="H29" s="24" t="s">
        <v>31</v>
      </c>
      <c r="I29" s="23" t="s">
        <v>31</v>
      </c>
      <c r="J29" s="32">
        <v>0</v>
      </c>
      <c r="K29" s="32">
        <v>763956.9</v>
      </c>
      <c r="L29" s="23" t="s">
        <v>31</v>
      </c>
      <c r="M29" s="23" t="s">
        <v>31</v>
      </c>
      <c r="N29" s="23" t="s">
        <v>31</v>
      </c>
      <c r="O29" s="24" t="s">
        <v>31</v>
      </c>
      <c r="P29" s="23" t="s">
        <v>31</v>
      </c>
      <c r="Q29" s="24" t="s">
        <v>31</v>
      </c>
      <c r="R29" s="23" t="s">
        <v>31</v>
      </c>
      <c r="S29" s="1"/>
      <c r="T29" s="1"/>
    </row>
    <row r="30" spans="1:57" x14ac:dyDescent="0.3">
      <c r="B30" s="36">
        <v>19</v>
      </c>
      <c r="C30" s="37">
        <v>0</v>
      </c>
      <c r="D30" s="37">
        <v>-184086</v>
      </c>
      <c r="E30" s="38">
        <v>948042.9</v>
      </c>
      <c r="F30" s="39">
        <v>763956.9</v>
      </c>
      <c r="G30" s="23" t="s">
        <v>31</v>
      </c>
      <c r="H30" s="24" t="s">
        <v>31</v>
      </c>
      <c r="I30" s="23" t="s">
        <v>31</v>
      </c>
      <c r="J30" s="32">
        <v>0</v>
      </c>
      <c r="K30" s="32">
        <v>763956.9</v>
      </c>
      <c r="L30" s="23" t="s">
        <v>31</v>
      </c>
      <c r="M30" s="23" t="s">
        <v>31</v>
      </c>
      <c r="N30" s="23" t="s">
        <v>31</v>
      </c>
      <c r="O30" s="24" t="s">
        <v>31</v>
      </c>
      <c r="P30" s="23" t="s">
        <v>31</v>
      </c>
      <c r="Q30" s="24" t="s">
        <v>31</v>
      </c>
      <c r="R30" s="23" t="s">
        <v>31</v>
      </c>
      <c r="S30" s="1"/>
      <c r="T30" s="1"/>
    </row>
    <row r="31" spans="1:57" x14ac:dyDescent="0.3">
      <c r="B31" s="36">
        <v>20</v>
      </c>
      <c r="C31" s="37">
        <v>0</v>
      </c>
      <c r="D31" s="37">
        <v>-184086</v>
      </c>
      <c r="E31" s="38">
        <v>948042.9</v>
      </c>
      <c r="F31" s="39">
        <v>763956.9</v>
      </c>
      <c r="G31" s="38">
        <v>197420.9802907744</v>
      </c>
      <c r="H31" s="39">
        <v>1437210.5007934861</v>
      </c>
      <c r="I31" s="40">
        <v>0.10097793866443761</v>
      </c>
      <c r="J31" s="38">
        <v>0</v>
      </c>
      <c r="K31" s="38">
        <v>763956.9</v>
      </c>
      <c r="L31" s="38">
        <v>197420.9802907744</v>
      </c>
      <c r="M31" s="38">
        <v>1437210.5007934852</v>
      </c>
      <c r="N31" s="40">
        <v>0.14775615573565437</v>
      </c>
      <c r="O31" s="33">
        <v>498738.77873634559</v>
      </c>
      <c r="P31" s="38">
        <v>128883.57786565313</v>
      </c>
      <c r="Q31" s="39">
        <v>764611.50714449515</v>
      </c>
      <c r="R31" s="40">
        <v>0.11904158975135903</v>
      </c>
      <c r="S31" s="1"/>
      <c r="T31" s="1"/>
    </row>
    <row r="32" spans="1:57" x14ac:dyDescent="0.3">
      <c r="B32" s="36">
        <v>21</v>
      </c>
      <c r="C32" s="37">
        <v>0</v>
      </c>
      <c r="D32" s="37">
        <v>-184086</v>
      </c>
      <c r="E32" s="38">
        <v>948042.9</v>
      </c>
      <c r="F32" s="39">
        <v>763956.9</v>
      </c>
      <c r="G32" s="38">
        <v>184505.58905679852</v>
      </c>
      <c r="H32" s="39">
        <v>1621716.0898502846</v>
      </c>
      <c r="I32" s="40">
        <v>0.10357109912026541</v>
      </c>
      <c r="J32" s="38">
        <v>0</v>
      </c>
      <c r="K32" s="38">
        <v>763956.9</v>
      </c>
      <c r="L32" s="38">
        <v>184505.58905679852</v>
      </c>
      <c r="M32" s="38">
        <v>1621716.0898502837</v>
      </c>
      <c r="N32" s="40">
        <v>0.15160323577652646</v>
      </c>
      <c r="O32" s="24" t="s">
        <v>31</v>
      </c>
      <c r="P32" s="23" t="s">
        <v>31</v>
      </c>
      <c r="Q32" s="24" t="s">
        <v>31</v>
      </c>
      <c r="R32" s="23" t="s">
        <v>31</v>
      </c>
      <c r="S32" s="17"/>
      <c r="T32" s="1"/>
    </row>
    <row r="33" spans="5:5" x14ac:dyDescent="0.3">
      <c r="E33" t="s">
        <v>30</v>
      </c>
    </row>
  </sheetData>
  <mergeCells count="2">
    <mergeCell ref="C4:D4"/>
    <mergeCell ref="F4:L4"/>
  </mergeCells>
  <phoneticPr fontId="4" type="noConversion"/>
  <pageMargins left="0.7" right="0.7" top="0.75" bottom="0.75" header="0.3" footer="0.3"/>
  <pageSetup orientation="portrait" r:id="rId1"/>
  <drawing r:id="rId2"/>
  <legacyDrawing r:id="rId3"/>
  <oleObjects>
    <mc:AlternateContent xmlns:mc="http://schemas.openxmlformats.org/markup-compatibility/2006">
      <mc:Choice Requires="x14">
        <oleObject progId="Equation.DSMT4" shapeId="1806" r:id="rId4">
          <objectPr defaultSize="0" autoPict="0" r:id="rId5">
            <anchor moveWithCells="1">
              <from>
                <xdr:col>9</xdr:col>
                <xdr:colOff>960120</xdr:colOff>
                <xdr:row>42</xdr:row>
                <xdr:rowOff>60960</xdr:rowOff>
              </from>
              <to>
                <xdr:col>11</xdr:col>
                <xdr:colOff>472440</xdr:colOff>
                <xdr:row>45</xdr:row>
                <xdr:rowOff>144780</xdr:rowOff>
              </to>
            </anchor>
          </objectPr>
        </oleObject>
      </mc:Choice>
      <mc:Fallback>
        <oleObject progId="Equation.DSMT4" shapeId="1806"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Harvard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Recht</dc:creator>
  <cp:lastModifiedBy>Aziz, Michael J.</cp:lastModifiedBy>
  <dcterms:created xsi:type="dcterms:W3CDTF">2009-01-26T21:19:15Z</dcterms:created>
  <dcterms:modified xsi:type="dcterms:W3CDTF">2024-04-02T20:23:35Z</dcterms:modified>
</cp:coreProperties>
</file>